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540"/>
  </bookViews>
  <sheets>
    <sheet name="sheet1 (2)" sheetId="3" r:id="rId1"/>
  </sheet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75" name="ID_95FC0ACC513C4F84A2C522188396CF5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659100" y="7721600"/>
          <a:ext cx="7143750" cy="9525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F1B6831E43D04BA481A90E3D9B7BDA21" descr="微信截图_2023061514100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855335" y="4587240"/>
          <a:ext cx="3305175" cy="3688080"/>
        </a:xfrm>
        <a:prstGeom prst="rect">
          <a:avLst/>
        </a:prstGeom>
      </xdr:spPr>
    </xdr:pic>
  </etc:cellImage>
  <etc:cellImage>
    <xdr:pic>
      <xdr:nvPicPr>
        <xdr:cNvPr id="63" name="ID_25E122A33CFA4D78A7D11EB8D15F3D34" descr="微信截图_2023061514143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878195" y="5255895"/>
          <a:ext cx="5052060" cy="4285615"/>
        </a:xfrm>
        <a:prstGeom prst="rect">
          <a:avLst/>
        </a:prstGeom>
      </xdr:spPr>
    </xdr:pic>
  </etc:cellImage>
  <etc:cellImage>
    <xdr:pic>
      <xdr:nvPicPr>
        <xdr:cNvPr id="30" name="ID_BF4759F4C0FB4BA292822C5E6419BCB2" descr="593c58bf8d0256aad7d23ec7b66996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129020" y="4479925"/>
          <a:ext cx="1041400" cy="495300"/>
        </a:xfrm>
        <a:prstGeom prst="rect">
          <a:avLst/>
        </a:prstGeom>
      </xdr:spPr>
    </xdr:pic>
  </etc:cellImage>
  <etc:cellImage>
    <xdr:pic>
      <xdr:nvPicPr>
        <xdr:cNvPr id="28" name="ID_DBDA1657186246AE998373741D57ACA3"/>
        <xdr:cNvPicPr>
          <a:picLocks noChangeAspect="1"/>
        </xdr:cNvPicPr>
      </xdr:nvPicPr>
      <xdr:blipFill>
        <a:blip r:embed="rId5"/>
        <a:srcRect t="25583" r="926" b="28070"/>
        <a:stretch>
          <a:fillRect/>
        </a:stretch>
      </xdr:blipFill>
      <xdr:spPr>
        <a:xfrm>
          <a:off x="6277610" y="2402840"/>
          <a:ext cx="729615" cy="6616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2079C1A6AA244E4FA7C337D1B44781B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401050" y="62173485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1EFDE90230384DA18877CA81E788A13C" descr="8c50a282af7e202d90d2fb522b1234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167120" y="5191125"/>
          <a:ext cx="1074420" cy="489585"/>
        </a:xfrm>
        <a:prstGeom prst="rect">
          <a:avLst/>
        </a:prstGeom>
      </xdr:spPr>
    </xdr:pic>
  </etc:cellImage>
  <etc:cellImage>
    <xdr:pic>
      <xdr:nvPicPr>
        <xdr:cNvPr id="27" name="ID_A14E2946BE574F0E96A04F2921017385" descr="3142e8061dc97100058b3ee1081315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139180" y="3057525"/>
          <a:ext cx="1101725" cy="523875"/>
        </a:xfrm>
        <a:prstGeom prst="rect">
          <a:avLst/>
        </a:prstGeom>
      </xdr:spPr>
    </xdr:pic>
  </etc:cellImage>
  <etc:cellImage>
    <xdr:pic>
      <xdr:nvPicPr>
        <xdr:cNvPr id="31" name="ID_CE0D82116C9447ECB8C45F3FB8A88C4F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252210" y="5954395"/>
          <a:ext cx="956945" cy="5067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3CD24A7704E94EF2918F93F4E7C60611" descr="65badfbe474dadb1a479bea95dacb1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838825" y="19395440"/>
          <a:ext cx="624840" cy="656590"/>
        </a:xfrm>
        <a:prstGeom prst="rect">
          <a:avLst/>
        </a:prstGeom>
      </xdr:spPr>
    </xdr:pic>
  </etc:cellImage>
  <etc:cellImage>
    <xdr:pic>
      <xdr:nvPicPr>
        <xdr:cNvPr id="56" name="ID_4BD8D8DD060346C6A077337342EAE6EC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853940" y="16597630"/>
          <a:ext cx="775970" cy="505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6F62EAF29832434D9FEDFF5DFB75F99D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118225" y="20116800"/>
          <a:ext cx="1381125" cy="676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A97FACFB06C84224A0816A9AA8CA1C3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224905" y="7352030"/>
          <a:ext cx="1021715" cy="4610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C82C5503D40C478A9B8C5DB9B2EDED4F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213475" y="8061325"/>
          <a:ext cx="1024255" cy="4616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A47AE5636126490CA58E0F4EE786BBA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118225" y="20828000"/>
          <a:ext cx="1152525" cy="847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3A0509FEE12D4E19A241FAB19F61DCC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195695" y="8755380"/>
          <a:ext cx="1023620" cy="498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CA01BBA59D1341FDAAF254BF95B5636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401050" y="8237474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88D669ECA1354411B818EB80EA8A976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185535" y="9465945"/>
          <a:ext cx="1014095" cy="511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DBCCB166EC5E4C1499D0D923C582DEDC" descr="微信截图_2023060110171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574665" y="2004060"/>
          <a:ext cx="1909445" cy="3723640"/>
        </a:xfrm>
        <a:prstGeom prst="rect">
          <a:avLst/>
        </a:prstGeom>
      </xdr:spPr>
    </xdr:pic>
  </etc:cellImage>
  <etc:cellImage>
    <xdr:pic>
      <xdr:nvPicPr>
        <xdr:cNvPr id="36" name="ID_D6E238D89454475AA9F519C53E022C5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148070" y="10177780"/>
          <a:ext cx="1034415" cy="440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5EA3613EA6FE4950AA0F7E85B12C399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243320" y="10879455"/>
          <a:ext cx="908050" cy="5194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90A8EB3A09614FD99B313F36C409F6AE" descr="f4b82b211fcea748dbdcca0093368ac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772785" y="1971675"/>
          <a:ext cx="10060305" cy="8704580"/>
        </a:xfrm>
        <a:prstGeom prst="rect">
          <a:avLst/>
        </a:prstGeom>
      </xdr:spPr>
    </xdr:pic>
  </etc:cellImage>
  <etc:cellImage>
    <xdr:pic>
      <xdr:nvPicPr>
        <xdr:cNvPr id="49" name="ID_5BDE1A3B3A8D431286F39F07D3309EF2" descr="d4528e33f794060d69dfb52ffd4829e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772785" y="82750025"/>
          <a:ext cx="7621905" cy="7645400"/>
        </a:xfrm>
        <a:prstGeom prst="rect">
          <a:avLst/>
        </a:prstGeom>
      </xdr:spPr>
    </xdr:pic>
  </etc:cellImage>
  <etc:cellImage>
    <xdr:pic>
      <xdr:nvPicPr>
        <xdr:cNvPr id="39" name="ID_5EDD8699EC954C4783C005814FAE067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118225" y="12293600"/>
          <a:ext cx="18278475" cy="1028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7BA5524E7A12426DA333453C22D89D6B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118225" y="13004800"/>
          <a:ext cx="7143750" cy="9525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A164E4928B7341DBA229F3CC60D9CF70" descr="a407e252d393cae3fb5515b0e6864fe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495800" y="5381625"/>
          <a:ext cx="7620000" cy="7702550"/>
        </a:xfrm>
        <a:prstGeom prst="rect">
          <a:avLst/>
        </a:prstGeom>
      </xdr:spPr>
    </xdr:pic>
  </etc:cellImage>
  <etc:cellImage>
    <xdr:pic>
      <xdr:nvPicPr>
        <xdr:cNvPr id="42" name="ID_89BF9BCC41BC441581627C3788C3AD31" descr="微信截图_2023022811071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323205" y="2034540"/>
          <a:ext cx="4178935" cy="3858260"/>
        </a:xfrm>
        <a:prstGeom prst="rect">
          <a:avLst/>
        </a:prstGeom>
      </xdr:spPr>
    </xdr:pic>
  </etc:cellImage>
  <etc:cellImage>
    <xdr:pic>
      <xdr:nvPicPr>
        <xdr:cNvPr id="44" name="ID_68ED514C430A46B0839A046C625BBBF0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118225" y="15849600"/>
          <a:ext cx="11144250" cy="24117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1EC063D0B478420193512078DC24278E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118225" y="17272000"/>
          <a:ext cx="7143750" cy="9525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D74C7CDD976F46B1A7488BE2AC8B193C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 rot="10800000" flipV="1">
          <a:off x="6567170" y="18042890"/>
          <a:ext cx="327660" cy="71374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<sst xmlns="http://schemas.openxmlformats.org/spreadsheetml/2006/main" count="279" uniqueCount="107">
  <si>
    <t>询价单</t>
  </si>
  <si>
    <t>询价人：王乙博</t>
  </si>
  <si>
    <t>联系方式：18893603552</t>
  </si>
  <si>
    <t xml:space="preserve"> </t>
  </si>
  <si>
    <r>
      <rPr>
        <sz val="12"/>
        <rFont val="宋体"/>
        <charset val="134"/>
      </rPr>
      <t>供应商：</t>
    </r>
    <r>
      <rPr>
        <u/>
        <sz val="12"/>
        <rFont val="宋体"/>
        <charset val="134"/>
      </rPr>
      <t xml:space="preserve">                </t>
    </r>
    <r>
      <rPr>
        <sz val="12"/>
        <rFont val="宋体"/>
        <charset val="134"/>
      </rPr>
      <t>（适用税率</t>
    </r>
    <r>
      <rPr>
        <u/>
        <sz val="12"/>
        <rFont val="宋体"/>
        <charset val="134"/>
      </rPr>
      <t xml:space="preserve">      </t>
    </r>
    <r>
      <rPr>
        <sz val="12"/>
        <rFont val="宋体"/>
        <charset val="134"/>
      </rPr>
      <t>%,</t>
    </r>
    <r>
      <rPr>
        <sz val="12"/>
        <rFont val="Wingdings"/>
        <charset val="2"/>
      </rPr>
      <t>¨</t>
    </r>
    <r>
      <rPr>
        <sz val="12"/>
        <rFont val="宋体"/>
        <charset val="134"/>
      </rPr>
      <t>普票/</t>
    </r>
    <r>
      <rPr>
        <sz val="12"/>
        <rFont val="Wingdings"/>
        <charset val="2"/>
      </rPr>
      <t>¨</t>
    </r>
    <r>
      <rPr>
        <sz val="12"/>
        <rFont val="宋体"/>
        <charset val="134"/>
      </rPr>
      <t xml:space="preserve">专票）                      </t>
    </r>
  </si>
  <si>
    <t>序号</t>
  </si>
  <si>
    <t>产品名称</t>
  </si>
  <si>
    <t>采购要求</t>
  </si>
  <si>
    <t>图片</t>
  </si>
  <si>
    <t>单位</t>
  </si>
  <si>
    <t>预计数量</t>
  </si>
  <si>
    <t>含税单价（元）</t>
  </si>
  <si>
    <t>含税总价（元）</t>
  </si>
  <si>
    <t>提供货物</t>
  </si>
  <si>
    <t>采购类别</t>
  </si>
  <si>
    <t>项目名称</t>
  </si>
  <si>
    <t>配送地点</t>
  </si>
  <si>
    <t>公司名称</t>
  </si>
  <si>
    <t>备注</t>
  </si>
  <si>
    <t>规格/型号</t>
  </si>
  <si>
    <t>品牌</t>
  </si>
  <si>
    <t>长头记号笔</t>
  </si>
  <si>
    <t>黑红蓝白绿各5支，头长20mm</t>
  </si>
  <si>
    <t>支</t>
  </si>
  <si>
    <t>办公用品</t>
  </si>
  <si>
    <t>集中采购7月申请-办公用品</t>
  </si>
  <si>
    <t>金塔</t>
  </si>
  <si>
    <t>甘肃中核和诚物业管理有限公司</t>
  </si>
  <si>
    <t>金塔项目运营部</t>
  </si>
  <si>
    <t>英雄（HERO）钢笔</t>
  </si>
  <si>
    <t>1520 黑色绒砂多彩细尖铱金钢笔/刻字新核logo</t>
  </si>
  <si>
    <t>个</t>
  </si>
  <si>
    <t>甘肃矿区</t>
  </si>
  <si>
    <t>甘肃新核建设实业有限公司</t>
  </si>
  <si>
    <t>安全环保部</t>
  </si>
  <si>
    <t>自动折叠伞</t>
  </si>
  <si>
    <t>晴雨伞/ 高效遮阳防晒 / 一键自动开合 / 安全防反弹结构？/带新核logo</t>
  </si>
  <si>
    <t>塑封机</t>
  </si>
  <si>
    <t>酒泉</t>
  </si>
  <si>
    <t>酒泉市政府物业服务项目部</t>
  </si>
  <si>
    <t>惠普7740墨盒（黑色）</t>
  </si>
  <si>
    <t>955or955XL</t>
  </si>
  <si>
    <t>盒</t>
  </si>
  <si>
    <t>嘉峪关</t>
  </si>
  <si>
    <t>综合业务部</t>
  </si>
  <si>
    <t>A4打印纸</t>
  </si>
  <si>
    <t>得力A4</t>
  </si>
  <si>
    <t>箱</t>
  </si>
  <si>
    <t>空白门禁卡</t>
  </si>
  <si>
    <t>85.5*54mm</t>
  </si>
  <si>
    <t>/</t>
  </si>
  <si>
    <t>张</t>
  </si>
  <si>
    <t>铁尺子</t>
  </si>
  <si>
    <t>50cm</t>
  </si>
  <si>
    <t>把</t>
  </si>
  <si>
    <t>钥匙盘</t>
  </si>
  <si>
    <t>圆盘仓库钥匙盘（58位孔）</t>
  </si>
  <si>
    <t>桶装磁力贴片吸铁石</t>
  </si>
  <si>
    <t>35粒/28mm</t>
  </si>
  <si>
    <t>桶</t>
  </si>
  <si>
    <t>20g固体胶7092</t>
  </si>
  <si>
    <t>得力订书器</t>
  </si>
  <si>
    <t>黑色50页订书器</t>
  </si>
  <si>
    <t>计算器</t>
  </si>
  <si>
    <t>得力双电源计算器</t>
  </si>
  <si>
    <t>方格信纸</t>
  </si>
  <si>
    <t>16k/20张方格信纸</t>
  </si>
  <si>
    <t>本</t>
  </si>
  <si>
    <t>镀镍回形针</t>
  </si>
  <si>
    <t>200枚/桶</t>
  </si>
  <si>
    <t>啄木鸟刀片</t>
  </si>
  <si>
    <t>1大盒25片</t>
  </si>
  <si>
    <t>红色A4纸</t>
  </si>
  <si>
    <t>100张/包</t>
  </si>
  <si>
    <t>DVD光盘</t>
  </si>
  <si>
    <t>4.7GB/120min/16X</t>
  </si>
  <si>
    <t>黑色碳素笔</t>
  </si>
  <si>
    <t>按压式，0.5mm
速干</t>
  </si>
  <si>
    <t>硒鼓</t>
  </si>
  <si>
    <t>联想lj2400l</t>
  </si>
  <si>
    <t>cc388a</t>
  </si>
  <si>
    <t>长尾夹</t>
  </si>
  <si>
    <t>41mm</t>
  </si>
  <si>
    <t>3#镀镍三角回形针</t>
  </si>
  <si>
    <t>29mm金属曲别针 100枚/盒 10盒装？</t>
  </si>
  <si>
    <t>信纸</t>
  </si>
  <si>
    <t>横格纸、双行信纸</t>
  </si>
  <si>
    <t>按压式中性笔</t>
  </si>
  <si>
    <t>得力按动中性笔0.5mm按压式</t>
  </si>
  <si>
    <t>工位电脑增高架</t>
  </si>
  <si>
    <t>带笔筒</t>
  </si>
  <si>
    <t>中性笔</t>
  </si>
  <si>
    <t>晨光
GP-1111</t>
  </si>
  <si>
    <t>爱国者aigoR6922智能录音笔</t>
  </si>
  <si>
    <t>爱国者aigoR6922智能录音笔32G黑色</t>
  </si>
  <si>
    <t>墨盒</t>
  </si>
  <si>
    <t>柯尼卡美能达C7222原装墨粉盒（四色）</t>
  </si>
  <si>
    <t>套</t>
  </si>
  <si>
    <t>柯尼卡美能达C7222原装墨粉盒（黑色）</t>
  </si>
  <si>
    <t>惠普台式机</t>
  </si>
  <si>
    <t>台</t>
  </si>
  <si>
    <t>甘肃金泰化工有限公司</t>
  </si>
  <si>
    <t>综合管理部</t>
  </si>
  <si>
    <t>座机</t>
  </si>
  <si>
    <t>电信无线插卡座机</t>
  </si>
  <si>
    <t>合计</t>
  </si>
  <si>
    <r>
      <t xml:space="preserve">
1、以上报价包含</t>
    </r>
    <r>
      <rPr>
        <u/>
        <sz val="12"/>
        <rFont val="宋体"/>
        <charset val="134"/>
      </rPr>
      <t xml:space="preserve"> 装卸、税费、运费等     </t>
    </r>
    <r>
      <rPr>
        <sz val="12"/>
        <rFont val="宋体"/>
        <charset val="134"/>
      </rPr>
      <t>所有费用；
2、交货地点：</t>
    </r>
    <r>
      <rPr>
        <u/>
        <sz val="12"/>
        <rFont val="宋体"/>
        <charset val="134"/>
      </rPr>
      <t xml:space="preserve">      甘肃嘉峪关         </t>
    </r>
    <r>
      <rPr>
        <sz val="12"/>
        <rFont val="宋体"/>
        <charset val="134"/>
      </rPr>
      <t xml:space="preserve"> ；
3、付款方式：</t>
    </r>
    <r>
      <rPr>
        <u/>
        <sz val="12"/>
        <rFont val="宋体"/>
        <charset val="134"/>
      </rPr>
      <t xml:space="preserve"> 货到验收无误后15-30个工作日内付款  </t>
    </r>
    <r>
      <rPr>
        <sz val="12"/>
        <rFont val="宋体"/>
        <charset val="134"/>
      </rPr>
      <t xml:space="preserve">    ；
4、到货日期：</t>
    </r>
    <r>
      <rPr>
        <u/>
        <sz val="12"/>
        <rFont val="宋体"/>
        <charset val="134"/>
      </rPr>
      <t xml:space="preserve">                                </t>
    </r>
    <r>
      <rPr>
        <sz val="12"/>
        <rFont val="宋体"/>
        <charset val="134"/>
      </rPr>
      <t xml:space="preserve"> ；
5、补充说明：</t>
    </r>
    <r>
      <rPr>
        <u/>
        <sz val="12"/>
        <rFont val="宋体"/>
        <charset val="134"/>
      </rPr>
      <t xml:space="preserve">   报价含税含运费   </t>
    </r>
    <r>
      <rPr>
        <sz val="12"/>
        <rFont val="宋体"/>
        <charset val="134"/>
      </rPr>
      <t xml:space="preserve"> ；
6、报价截止日期： </t>
    </r>
    <r>
      <rPr>
        <u/>
        <sz val="12"/>
        <rFont val="宋体"/>
        <charset val="134"/>
      </rPr>
      <t xml:space="preserve">  2023年7月9日18:00   </t>
    </r>
    <r>
      <rPr>
        <sz val="12"/>
        <rFont val="宋体"/>
        <charset val="134"/>
      </rPr>
      <t xml:space="preserve">   ；
7、供应商联系方式：</t>
    </r>
    <r>
      <rPr>
        <u/>
        <sz val="12"/>
        <rFont val="宋体"/>
        <charset val="134"/>
      </rPr>
      <t xml:space="preserve">                   </t>
    </r>
    <r>
      <rPr>
        <sz val="12"/>
        <rFont val="宋体"/>
        <charset val="134"/>
      </rPr>
      <t xml:space="preserve">  ；
8、报价人名称（盖章）：</t>
    </r>
    <r>
      <rPr>
        <u/>
        <sz val="12"/>
        <rFont val="宋体"/>
        <charset val="134"/>
      </rPr>
      <t xml:space="preserve">                    </t>
    </r>
    <r>
      <rPr>
        <sz val="12"/>
        <rFont val="宋体"/>
        <charset val="134"/>
      </rPr>
      <t>；
9、询价日期：</t>
    </r>
    <r>
      <rPr>
        <u/>
        <sz val="12"/>
        <rFont val="宋体"/>
        <charset val="134"/>
      </rPr>
      <t xml:space="preserve">       2023年7月5日           </t>
    </r>
    <r>
      <rPr>
        <sz val="12"/>
        <rFont val="宋体"/>
        <charset val="134"/>
      </rPr>
      <t xml:space="preserve"> 。
</t>
    </r>
  </si>
</sst>
</file>

<file path=xl/styles.xml><?xml version="1.0" encoding="utf-8"?>
<styleSheet xmlns="http://schemas.openxmlformats.org/spreadsheetml/2006/main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_ "/>
    <numFmt numFmtId="177" formatCode="0.00_ "/>
  </numFmts>
  <fonts count="33"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b/>
      <sz val="18"/>
      <name val="宋体"/>
      <charset val="134"/>
    </font>
    <font>
      <sz val="12"/>
      <name val="宋体"/>
      <charset val="134"/>
    </font>
    <font>
      <sz val="12"/>
      <color theme="1"/>
      <name val="宋体"/>
      <charset val="134"/>
    </font>
    <font>
      <sz val="10"/>
      <color theme="1"/>
      <name val="宋体"/>
      <charset val="134"/>
    </font>
    <font>
      <sz val="12"/>
      <color rgb="FF000000"/>
      <name val="仿宋_GB2312"/>
      <charset val="134"/>
    </font>
    <font>
      <u/>
      <sz val="12"/>
      <name val="宋体"/>
      <charset val="134"/>
      <scheme val="minor"/>
    </font>
    <font>
      <sz val="10"/>
      <color indexed="8"/>
      <name val="宋体"/>
      <charset val="134"/>
    </font>
    <font>
      <sz val="11"/>
      <color theme="1"/>
      <name val="宋体"/>
      <charset val="134"/>
    </font>
    <font>
      <sz val="11"/>
      <color rgb="FF2B344B"/>
      <name val="宋体"/>
      <charset val="134"/>
    </font>
    <font>
      <sz val="11"/>
      <color indexed="8"/>
      <name val="宋体"/>
      <charset val="134"/>
    </font>
    <font>
      <u/>
      <sz val="11"/>
      <name val="宋体"/>
      <charset val="134"/>
      <scheme val="minor"/>
    </font>
    <font>
      <sz val="11"/>
      <color rgb="FF3F3F76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theme="0"/>
      <name val="宋体"/>
      <charset val="134"/>
      <scheme val="minor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rgb="FFFFFFFF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6500"/>
      <name val="宋体"/>
      <charset val="134"/>
      <scheme val="minor"/>
    </font>
    <font>
      <u/>
      <sz val="12"/>
      <name val="宋体"/>
      <charset val="134"/>
    </font>
    <font>
      <sz val="12"/>
      <name val="Wingdings"/>
      <charset val="2"/>
    </font>
  </fonts>
  <fills count="33">
    <fill>
      <patternFill patternType="none"/>
    </fill>
    <fill>
      <patternFill patternType="gray125"/>
    </fill>
    <fill>
      <patternFill patternType="solid">
        <fgColor theme="6" tint="0.799951170384838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4506668294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45066682943"/>
        <bgColor indexed="64"/>
      </patternFill>
    </fill>
    <fill>
      <patternFill patternType="solid">
        <fgColor theme="4" tint="0.399945066682943"/>
        <bgColor indexed="64"/>
      </patternFill>
    </fill>
    <fill>
      <patternFill patternType="solid">
        <fgColor theme="7" tint="0.399945066682943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51170384838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51170384838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51170384838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51170384838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51170384838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45066682943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45066682943"/>
        <bgColor indexed="64"/>
      </patternFill>
    </fill>
  </fills>
  <borders count="23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4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0" fillId="2" borderId="0" applyNumberFormat="0" applyBorder="0" applyAlignment="0" applyProtection="0">
      <alignment vertical="center"/>
    </xf>
    <xf numFmtId="0" fontId="13" fillId="3" borderId="15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0" fillId="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0" fillId="7" borderId="16" applyNumberFormat="0" applyFont="0" applyAlignment="0" applyProtection="0">
      <alignment vertical="center"/>
    </xf>
    <xf numFmtId="0" fontId="11" fillId="0" borderId="0">
      <protection locked="0"/>
    </xf>
    <xf numFmtId="0" fontId="15" fillId="8" borderId="0" applyNumberFormat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17" applyNumberFormat="0" applyFill="0" applyAlignment="0" applyProtection="0">
      <alignment vertical="center"/>
    </xf>
    <xf numFmtId="0" fontId="23" fillId="0" borderId="17" applyNumberFormat="0" applyFill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8" fillId="0" borderId="18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4" fillId="11" borderId="19" applyNumberFormat="0" applyAlignment="0" applyProtection="0">
      <alignment vertical="center"/>
    </xf>
    <xf numFmtId="0" fontId="25" fillId="11" borderId="15" applyNumberFormat="0" applyAlignment="0" applyProtection="0">
      <alignment vertical="center"/>
    </xf>
    <xf numFmtId="0" fontId="26" fillId="12" borderId="20" applyNumberFormat="0" applyAlignment="0" applyProtection="0">
      <alignment vertical="center"/>
    </xf>
    <xf numFmtId="0" fontId="0" fillId="13" borderId="0" applyNumberFormat="0" applyBorder="0" applyAlignment="0" applyProtection="0">
      <alignment vertical="center"/>
    </xf>
    <xf numFmtId="0" fontId="15" fillId="14" borderId="0" applyNumberFormat="0" applyBorder="0" applyAlignment="0" applyProtection="0">
      <alignment vertical="center"/>
    </xf>
    <xf numFmtId="0" fontId="27" fillId="0" borderId="21" applyNumberFormat="0" applyFill="0" applyAlignment="0" applyProtection="0">
      <alignment vertical="center"/>
    </xf>
    <xf numFmtId="0" fontId="28" fillId="0" borderId="22" applyNumberFormat="0" applyFill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30" fillId="16" borderId="0" applyNumberFormat="0" applyBorder="0" applyAlignment="0" applyProtection="0">
      <alignment vertical="center"/>
    </xf>
    <xf numFmtId="0" fontId="0" fillId="17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0" fillId="19" borderId="0" applyNumberFormat="0" applyBorder="0" applyAlignment="0" applyProtection="0">
      <alignment vertical="center"/>
    </xf>
    <xf numFmtId="0" fontId="0" fillId="20" borderId="0" applyNumberFormat="0" applyBorder="0" applyAlignment="0" applyProtection="0">
      <alignment vertical="center"/>
    </xf>
    <xf numFmtId="0" fontId="0" fillId="21" borderId="0" applyNumberFormat="0" applyBorder="0" applyAlignment="0" applyProtection="0">
      <alignment vertical="center"/>
    </xf>
    <xf numFmtId="0" fontId="0" fillId="22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0" fillId="25" borderId="0" applyNumberFormat="0" applyBorder="0" applyAlignment="0" applyProtection="0">
      <alignment vertical="center"/>
    </xf>
    <xf numFmtId="0" fontId="0" fillId="26" borderId="0" applyNumberFormat="0" applyBorder="0" applyAlignment="0" applyProtection="0">
      <alignment vertical="center"/>
    </xf>
    <xf numFmtId="0" fontId="15" fillId="27" borderId="0" applyNumberFormat="0" applyBorder="0" applyAlignment="0" applyProtection="0">
      <alignment vertical="center"/>
    </xf>
    <xf numFmtId="0" fontId="0" fillId="28" borderId="0" applyNumberFormat="0" applyBorder="0" applyAlignment="0" applyProtection="0">
      <alignment vertical="center"/>
    </xf>
    <xf numFmtId="0" fontId="15" fillId="29" borderId="0" applyNumberFormat="0" applyBorder="0" applyAlignment="0" applyProtection="0">
      <alignment vertical="center"/>
    </xf>
    <xf numFmtId="0" fontId="15" fillId="30" borderId="0" applyNumberFormat="0" applyBorder="0" applyAlignment="0" applyProtection="0">
      <alignment vertical="center"/>
    </xf>
    <xf numFmtId="0" fontId="0" fillId="31" borderId="0" applyNumberFormat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1" fillId="0" borderId="0">
      <alignment vertical="center"/>
    </xf>
    <xf numFmtId="0" fontId="3" fillId="0" borderId="0">
      <alignment vertical="center"/>
    </xf>
    <xf numFmtId="0" fontId="0" fillId="0" borderId="0">
      <alignment vertical="center"/>
    </xf>
    <xf numFmtId="0" fontId="3" fillId="0" borderId="0">
      <alignment vertical="center"/>
    </xf>
  </cellStyleXfs>
  <cellXfs count="44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0" fillId="0" borderId="0" xfId="0" applyFill="1" applyAlignment="1">
      <alignment vertical="center"/>
    </xf>
    <xf numFmtId="0" fontId="0" fillId="0" borderId="0" xfId="0" applyFill="1" applyAlignment="1">
      <alignment vertical="center" wrapText="1"/>
    </xf>
    <xf numFmtId="0" fontId="2" fillId="0" borderId="0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left" vertical="center" wrapText="1"/>
    </xf>
    <xf numFmtId="0" fontId="3" fillId="0" borderId="0" xfId="0" applyFont="1" applyFill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0" borderId="3" xfId="0" applyFont="1" applyFill="1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0" fillId="0" borderId="3" xfId="0" applyBorder="1" applyAlignment="1">
      <alignment vertical="center" wrapText="1"/>
    </xf>
    <xf numFmtId="0" fontId="0" fillId="0" borderId="3" xfId="0" applyBorder="1">
      <alignment vertical="center"/>
    </xf>
    <xf numFmtId="0" fontId="5" fillId="0" borderId="3" xfId="0" applyFont="1" applyFill="1" applyBorder="1" applyAlignment="1">
      <alignment horizontal="center" vertical="center"/>
    </xf>
    <xf numFmtId="0" fontId="6" fillId="0" borderId="3" xfId="0" applyFont="1" applyFill="1" applyBorder="1" applyAlignment="1">
      <alignment horizontal="center" vertical="center" wrapText="1"/>
    </xf>
    <xf numFmtId="177" fontId="7" fillId="0" borderId="3" xfId="0" applyNumberFormat="1" applyFont="1" applyFill="1" applyBorder="1" applyAlignment="1">
      <alignment horizontal="center" vertical="top" wrapText="1"/>
    </xf>
    <xf numFmtId="0" fontId="5" fillId="0" borderId="3" xfId="0" applyFont="1" applyFill="1" applyBorder="1" applyAlignment="1">
      <alignment horizontal="center" vertical="center" wrapText="1"/>
    </xf>
    <xf numFmtId="0" fontId="8" fillId="0" borderId="4" xfId="0" applyNumberFormat="1" applyFont="1" applyFill="1" applyBorder="1" applyAlignment="1" applyProtection="1">
      <alignment horizontal="center" vertical="center" wrapText="1"/>
      <protection locked="0"/>
    </xf>
    <xf numFmtId="0" fontId="8" fillId="0" borderId="3" xfId="0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0" applyNumberFormat="1" applyFont="1" applyFill="1" applyBorder="1" applyAlignment="1" applyProtection="1">
      <alignment horizontal="center" vertical="center" wrapText="1"/>
      <protection locked="0"/>
    </xf>
    <xf numFmtId="0" fontId="3" fillId="0" borderId="6" xfId="0" applyFont="1" applyFill="1" applyBorder="1" applyAlignment="1">
      <alignment horizontal="left" vertical="center" wrapText="1"/>
    </xf>
    <xf numFmtId="0" fontId="3" fillId="0" borderId="7" xfId="0" applyFont="1" applyFill="1" applyBorder="1" applyAlignment="1">
      <alignment horizontal="left" vertical="center" wrapText="1"/>
    </xf>
    <xf numFmtId="0" fontId="3" fillId="0" borderId="8" xfId="0" applyFont="1" applyFill="1" applyBorder="1" applyAlignment="1">
      <alignment horizontal="left" vertical="center" wrapText="1"/>
    </xf>
    <xf numFmtId="0" fontId="3" fillId="0" borderId="9" xfId="0" applyFont="1" applyFill="1" applyBorder="1" applyAlignment="1">
      <alignment horizontal="left" vertical="center" wrapText="1"/>
    </xf>
    <xf numFmtId="0" fontId="1" fillId="0" borderId="3" xfId="0" applyFont="1" applyFill="1" applyBorder="1" applyAlignment="1">
      <alignment vertical="center" wrapText="1"/>
    </xf>
    <xf numFmtId="0" fontId="1" fillId="0" borderId="3" xfId="0" applyFont="1" applyFill="1" applyBorder="1" applyAlignment="1">
      <alignment vertical="center"/>
    </xf>
    <xf numFmtId="0" fontId="2" fillId="0" borderId="0" xfId="0" applyFont="1" applyFill="1" applyBorder="1" applyAlignment="1">
      <alignment horizontal="center" vertical="center" wrapText="1"/>
    </xf>
    <xf numFmtId="0" fontId="3" fillId="0" borderId="10" xfId="0" applyFont="1" applyFill="1" applyBorder="1" applyAlignment="1">
      <alignment horizontal="center" vertical="center" wrapText="1"/>
    </xf>
    <xf numFmtId="176" fontId="6" fillId="0" borderId="3" xfId="0" applyNumberFormat="1" applyFont="1" applyFill="1" applyBorder="1" applyAlignment="1">
      <alignment horizontal="center" vertical="center" wrapText="1"/>
    </xf>
    <xf numFmtId="0" fontId="0" fillId="0" borderId="3" xfId="0" applyBorder="1" applyAlignment="1">
      <alignment horizontal="center" vertical="center"/>
    </xf>
    <xf numFmtId="0" fontId="0" fillId="0" borderId="3" xfId="0" applyFont="1" applyBorder="1" applyAlignment="1">
      <alignment horizontal="center" vertical="center" wrapText="1"/>
    </xf>
    <xf numFmtId="0" fontId="9" fillId="0" borderId="3" xfId="0" applyFont="1" applyBorder="1" applyAlignment="1">
      <alignment horizontal="center" vertical="center" wrapText="1"/>
    </xf>
    <xf numFmtId="0" fontId="10" fillId="0" borderId="3" xfId="0" applyFont="1" applyBorder="1" applyAlignment="1">
      <alignment horizontal="center" vertical="center" wrapText="1"/>
    </xf>
    <xf numFmtId="0" fontId="7" fillId="0" borderId="3" xfId="0" applyFont="1" applyFill="1" applyBorder="1" applyAlignment="1">
      <alignment horizontal="center" vertical="top" wrapText="1"/>
    </xf>
    <xf numFmtId="0" fontId="11" fillId="0" borderId="11" xfId="0" applyNumberFormat="1" applyFont="1" applyFill="1" applyBorder="1" applyAlignment="1" applyProtection="1">
      <alignment horizontal="center" vertical="center" wrapText="1"/>
      <protection locked="0"/>
    </xf>
    <xf numFmtId="0" fontId="0" fillId="0" borderId="3" xfId="0" applyFont="1" applyBorder="1" applyAlignment="1">
      <alignment horizontal="center" vertical="center" wrapText="1"/>
    </xf>
    <xf numFmtId="0" fontId="0" fillId="0" borderId="3" xfId="0" applyFont="1" applyBorder="1">
      <alignment vertical="center"/>
    </xf>
    <xf numFmtId="0" fontId="0" fillId="0" borderId="12" xfId="0" applyFont="1" applyBorder="1" applyAlignment="1">
      <alignment horizontal="center" vertical="center" wrapText="1"/>
    </xf>
    <xf numFmtId="0" fontId="0" fillId="0" borderId="12" xfId="0" applyFont="1" applyBorder="1" applyAlignment="1">
      <alignment vertical="center" wrapText="1"/>
    </xf>
    <xf numFmtId="0" fontId="0" fillId="0" borderId="12" xfId="0" applyFont="1" applyBorder="1">
      <alignment vertical="center"/>
    </xf>
    <xf numFmtId="0" fontId="12" fillId="0" borderId="3" xfId="0" applyFont="1" applyFill="1" applyBorder="1" applyAlignment="1">
      <alignment horizontal="center" vertical="top" wrapText="1"/>
    </xf>
    <xf numFmtId="0" fontId="3" fillId="0" borderId="13" xfId="0" applyFont="1" applyFill="1" applyBorder="1" applyAlignment="1">
      <alignment horizontal="left" vertical="center" wrapText="1"/>
    </xf>
    <xf numFmtId="0" fontId="3" fillId="0" borderId="14" xfId="0" applyFont="1" applyFill="1" applyBorder="1" applyAlignment="1">
      <alignment horizontal="left" vertical="center" wrapText="1"/>
    </xf>
  </cellXfs>
  <cellStyles count="54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常规 8_最新矿区物业事业部2020年会服预算表刘燕" xfId="14"/>
    <cellStyle name="60% - 强调文字颜色 2" xfId="15" builtinId="36"/>
    <cellStyle name="标题 4" xfId="16" builtinId="19"/>
    <cellStyle name="警告文本" xfId="17" builtinId="11"/>
    <cellStyle name="标题" xfId="18" builtinId="15"/>
    <cellStyle name="解释性文本" xfId="19" builtinId="53"/>
    <cellStyle name="标题 1" xfId="20" builtinId="16"/>
    <cellStyle name="标题 2" xfId="21" builtinId="17"/>
    <cellStyle name="60% - 强调文字颜色 1" xfId="22" builtinId="32"/>
    <cellStyle name="标题 3" xfId="23" builtinId="18"/>
    <cellStyle name="60% - 强调文字颜色 4" xfId="24" builtinId="44"/>
    <cellStyle name="输出" xfId="25" builtinId="21"/>
    <cellStyle name="计算" xfId="26" builtinId="22"/>
    <cellStyle name="检查单元格" xfId="27" builtinId="23"/>
    <cellStyle name="20% - 强调文字颜色 6" xfId="28" builtinId="50"/>
    <cellStyle name="强调文字颜色 2" xfId="29" builtinId="33"/>
    <cellStyle name="链接单元格" xfId="30" builtinId="24"/>
    <cellStyle name="汇总" xfId="31" builtinId="25"/>
    <cellStyle name="好" xfId="32" builtinId="26"/>
    <cellStyle name="适中" xfId="33" builtinId="28"/>
    <cellStyle name="20% - 强调文字颜色 5" xfId="34" builtinId="46"/>
    <cellStyle name="强调文字颜色 1" xfId="35" builtinId="29"/>
    <cellStyle name="20% - 强调文字颜色 1" xfId="36" builtinId="30"/>
    <cellStyle name="40% - 强调文字颜色 1" xfId="37" builtinId="31"/>
    <cellStyle name="20% - 强调文字颜色 2" xfId="38" builtinId="34"/>
    <cellStyle name="40% - 强调文字颜色 2" xfId="39" builtinId="35"/>
    <cellStyle name="强调文字颜色 3" xfId="40" builtinId="37"/>
    <cellStyle name="强调文字颜色 4" xfId="41" builtinId="41"/>
    <cellStyle name="20% - 强调文字颜色 4" xfId="42" builtinId="42"/>
    <cellStyle name="40% - 强调文字颜色 4" xfId="43" builtinId="43"/>
    <cellStyle name="强调文字颜色 5" xfId="44" builtinId="45"/>
    <cellStyle name="40% - 强调文字颜色 5" xfId="45" builtinId="47"/>
    <cellStyle name="60% - 强调文字颜色 5" xfId="46" builtinId="48"/>
    <cellStyle name="强调文字颜色 6" xfId="47" builtinId="49"/>
    <cellStyle name="40% - 强调文字颜色 6" xfId="48" builtinId="51"/>
    <cellStyle name="60% - 强调文字颜色 6" xfId="49" builtinId="52"/>
    <cellStyle name="常规 3" xfId="50"/>
    <cellStyle name="常规 5" xfId="51"/>
    <cellStyle name="常规 2" xfId="52"/>
    <cellStyle name="常规 11 4" xfId="53"/>
  </cellStyles>
  <tableStyles count="0" defaultTableStyle="TableStyleMedium2" defaultPivotStyle="PivotStyleLight16"/>
  <colors>
    <mruColors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jpeg"/><Relationship Id="rId30" Type="http://schemas.openxmlformats.org/officeDocument/2006/relationships/image" Target="media/image30.png"/><Relationship Id="rId3" Type="http://schemas.openxmlformats.org/officeDocument/2006/relationships/image" Target="media/image3.pn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jpe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jpe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Q41"/>
  <sheetViews>
    <sheetView tabSelected="1" zoomScale="88" zoomScaleNormal="88" topLeftCell="A3" workbookViewId="0">
      <selection activeCell="S35" sqref="S35"/>
    </sheetView>
  </sheetViews>
  <sheetFormatPr defaultColWidth="9" defaultRowHeight="13.5"/>
  <cols>
    <col min="1" max="1" width="5.375" style="2" customWidth="1"/>
    <col min="2" max="2" width="16.2583333333333" style="2" customWidth="1"/>
    <col min="3" max="3" width="18.5916666666667" style="2" customWidth="1"/>
    <col min="4" max="4" width="13.275" style="2" customWidth="1"/>
    <col min="5" max="5" width="9.85833333333333" style="2" customWidth="1"/>
    <col min="6" max="6" width="11.2583333333333" style="2" customWidth="1"/>
    <col min="7" max="7" width="10.9666666666667" style="2" customWidth="1"/>
    <col min="8" max="8" width="9.75833333333333" style="2" customWidth="1"/>
    <col min="9" max="9" width="11.2333333333333" style="2" customWidth="1"/>
    <col min="10" max="10" width="10.125" style="2" customWidth="1"/>
    <col min="11" max="11" width="9.25833333333333" style="2" customWidth="1"/>
    <col min="12" max="12" width="16" style="2" customWidth="1"/>
    <col min="13" max="13" width="15" style="2" customWidth="1"/>
    <col min="14" max="14" width="14.5833333333333" style="3" customWidth="1"/>
    <col min="15" max="15" width="10.4166666666667" style="2" customWidth="1"/>
    <col min="16" max="17" width="9" style="2"/>
    <col min="18" max="18" width="13.375" style="2" customWidth="1"/>
    <col min="19" max="16384" width="9" style="2"/>
  </cols>
  <sheetData>
    <row r="1" ht="21" customHeight="1" spans="1:15">
      <c r="A1" s="4" t="s">
        <v>0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27"/>
      <c r="O1" s="4"/>
    </row>
    <row r="2" s="1" customFormat="1" ht="24" customHeight="1" spans="1:17">
      <c r="A2" s="5"/>
      <c r="B2" s="5"/>
      <c r="C2" s="5"/>
      <c r="D2" s="5"/>
      <c r="E2" s="5"/>
      <c r="F2" s="6" t="s">
        <v>1</v>
      </c>
      <c r="G2" s="6"/>
      <c r="H2" s="6"/>
      <c r="I2" s="6"/>
      <c r="J2" s="6"/>
      <c r="K2" s="6"/>
      <c r="L2" s="6"/>
      <c r="M2" s="6" t="s">
        <v>2</v>
      </c>
      <c r="N2" s="6"/>
      <c r="O2" s="6"/>
      <c r="Q2" s="1" t="s">
        <v>3</v>
      </c>
    </row>
    <row r="3" s="1" customFormat="1" ht="24" customHeight="1" spans="1:15">
      <c r="A3" s="7" t="s">
        <v>4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28"/>
    </row>
    <row r="4" s="1" customFormat="1" ht="21" customHeight="1" spans="1:15">
      <c r="A4" s="9" t="s">
        <v>5</v>
      </c>
      <c r="B4" s="9" t="s">
        <v>6</v>
      </c>
      <c r="C4" s="9" t="s">
        <v>7</v>
      </c>
      <c r="D4" s="9" t="s">
        <v>8</v>
      </c>
      <c r="E4" s="9" t="s">
        <v>9</v>
      </c>
      <c r="F4" s="9" t="s">
        <v>10</v>
      </c>
      <c r="G4" s="9" t="s">
        <v>11</v>
      </c>
      <c r="H4" s="9" t="s">
        <v>12</v>
      </c>
      <c r="I4" s="9" t="s">
        <v>13</v>
      </c>
      <c r="J4" s="9"/>
      <c r="K4" s="29" t="s">
        <v>14</v>
      </c>
      <c r="L4" s="29" t="s">
        <v>15</v>
      </c>
      <c r="M4" s="9" t="s">
        <v>16</v>
      </c>
      <c r="N4" s="9" t="s">
        <v>17</v>
      </c>
      <c r="O4" s="9" t="s">
        <v>18</v>
      </c>
    </row>
    <row r="5" s="1" customFormat="1" ht="33" customHeight="1" spans="1:15">
      <c r="A5" s="9"/>
      <c r="B5" s="9"/>
      <c r="C5" s="9" t="s">
        <v>19</v>
      </c>
      <c r="D5" s="9"/>
      <c r="E5" s="9"/>
      <c r="F5" s="9"/>
      <c r="G5" s="9"/>
      <c r="H5" s="9"/>
      <c r="I5" s="9" t="s">
        <v>20</v>
      </c>
      <c r="J5" s="9" t="s">
        <v>19</v>
      </c>
      <c r="K5" s="29"/>
      <c r="L5" s="29"/>
      <c r="M5" s="9"/>
      <c r="N5" s="9"/>
      <c r="O5" s="9"/>
    </row>
    <row r="6" s="1" customFormat="1" ht="47" customHeight="1" spans="1:15">
      <c r="A6" s="9">
        <v>1</v>
      </c>
      <c r="B6" s="10" t="s">
        <v>21</v>
      </c>
      <c r="C6" s="10" t="s">
        <v>22</v>
      </c>
      <c r="D6" s="11" t="str">
        <f>_xlfn.DISPIMG("ID_95FC0ACC513C4F84A2C522188396CF52",1)</f>
        <v>=DISPIMG("ID_95FC0ACC513C4F84A2C522188396CF52",1)</v>
      </c>
      <c r="E6" s="10" t="s">
        <v>23</v>
      </c>
      <c r="F6" s="10">
        <v>20</v>
      </c>
      <c r="G6" s="12"/>
      <c r="H6" s="13"/>
      <c r="I6" s="13"/>
      <c r="J6" s="13"/>
      <c r="K6" s="30" t="s">
        <v>24</v>
      </c>
      <c r="L6" s="10" t="s">
        <v>25</v>
      </c>
      <c r="M6" s="31" t="s">
        <v>26</v>
      </c>
      <c r="N6" s="32" t="s">
        <v>27</v>
      </c>
      <c r="O6" s="33" t="s">
        <v>28</v>
      </c>
    </row>
    <row r="7" s="1" customFormat="1" ht="49" customHeight="1" spans="1:15">
      <c r="A7" s="9">
        <v>2</v>
      </c>
      <c r="B7" s="10" t="s">
        <v>29</v>
      </c>
      <c r="C7" s="10" t="s">
        <v>30</v>
      </c>
      <c r="D7" s="14" t="str">
        <f>_xlfn.DISPIMG("ID_F1B6831E43D04BA481A90E3D9B7BDA21",1)</f>
        <v>=DISPIMG("ID_F1B6831E43D04BA481A90E3D9B7BDA21",1)</v>
      </c>
      <c r="E7" s="10" t="s">
        <v>31</v>
      </c>
      <c r="F7" s="10">
        <v>5</v>
      </c>
      <c r="G7" s="15"/>
      <c r="H7" s="16"/>
      <c r="I7" s="34"/>
      <c r="J7" s="34"/>
      <c r="K7" s="30" t="s">
        <v>24</v>
      </c>
      <c r="L7" s="10" t="s">
        <v>25</v>
      </c>
      <c r="M7" s="31" t="s">
        <v>32</v>
      </c>
      <c r="N7" s="33" t="s">
        <v>33</v>
      </c>
      <c r="O7" s="33" t="s">
        <v>34</v>
      </c>
    </row>
    <row r="8" s="1" customFormat="1" ht="60" customHeight="1" spans="1:15">
      <c r="A8" s="9">
        <v>3</v>
      </c>
      <c r="B8" s="10" t="s">
        <v>35</v>
      </c>
      <c r="C8" s="10" t="s">
        <v>36</v>
      </c>
      <c r="D8" s="14" t="str">
        <f>_xlfn.DISPIMG("ID_25E122A33CFA4D78A7D11EB8D15F3D34",1)</f>
        <v>=DISPIMG("ID_25E122A33CFA4D78A7D11EB8D15F3D34",1)</v>
      </c>
      <c r="E8" s="10" t="s">
        <v>31</v>
      </c>
      <c r="F8" s="10">
        <v>10</v>
      </c>
      <c r="G8" s="15"/>
      <c r="H8" s="16"/>
      <c r="I8" s="34"/>
      <c r="J8" s="34"/>
      <c r="K8" s="30" t="s">
        <v>24</v>
      </c>
      <c r="L8" s="10" t="s">
        <v>25</v>
      </c>
      <c r="M8" s="31" t="s">
        <v>32</v>
      </c>
      <c r="N8" s="33" t="s">
        <v>33</v>
      </c>
      <c r="O8" s="33" t="s">
        <v>34</v>
      </c>
    </row>
    <row r="9" s="1" customFormat="1" ht="49" customHeight="1" spans="1:15">
      <c r="A9" s="9">
        <v>4</v>
      </c>
      <c r="B9" s="10" t="s">
        <v>37</v>
      </c>
      <c r="C9" s="10"/>
      <c r="D9" s="10" t="str">
        <f>_xlfn.DISPIMG("ID_2079C1A6AA244E4FA7C337D1B44781B8",1)</f>
        <v>=DISPIMG("ID_2079C1A6AA244E4FA7C337D1B44781B8",1)</v>
      </c>
      <c r="E9" s="10" t="s">
        <v>31</v>
      </c>
      <c r="F9" s="10">
        <v>1</v>
      </c>
      <c r="G9" s="15"/>
      <c r="H9" s="16"/>
      <c r="I9" s="34"/>
      <c r="J9" s="34"/>
      <c r="K9" s="30" t="s">
        <v>24</v>
      </c>
      <c r="L9" s="10" t="s">
        <v>25</v>
      </c>
      <c r="M9" s="31" t="s">
        <v>38</v>
      </c>
      <c r="N9" s="32" t="s">
        <v>27</v>
      </c>
      <c r="O9" s="33" t="s">
        <v>39</v>
      </c>
    </row>
    <row r="10" s="1" customFormat="1" ht="49" customHeight="1" spans="1:15">
      <c r="A10" s="9">
        <v>5</v>
      </c>
      <c r="B10" s="10" t="s">
        <v>40</v>
      </c>
      <c r="C10" s="10" t="s">
        <v>41</v>
      </c>
      <c r="D10" s="10" t="str">
        <f>_xlfn.DISPIMG("ID_DBDA1657186246AE998373741D57ACA3",1)</f>
        <v>=DISPIMG("ID_DBDA1657186246AE998373741D57ACA3",1)</v>
      </c>
      <c r="E10" s="10" t="s">
        <v>42</v>
      </c>
      <c r="F10" s="10">
        <v>2</v>
      </c>
      <c r="G10" s="15"/>
      <c r="H10" s="16"/>
      <c r="I10" s="34"/>
      <c r="J10" s="34"/>
      <c r="K10" s="30" t="s">
        <v>24</v>
      </c>
      <c r="L10" s="10" t="s">
        <v>25</v>
      </c>
      <c r="M10" s="31" t="s">
        <v>43</v>
      </c>
      <c r="N10" s="31" t="s">
        <v>33</v>
      </c>
      <c r="O10" s="31" t="s">
        <v>44</v>
      </c>
    </row>
    <row r="11" s="1" customFormat="1" ht="49" customHeight="1" spans="1:15">
      <c r="A11" s="9">
        <v>6</v>
      </c>
      <c r="B11" s="10" t="s">
        <v>45</v>
      </c>
      <c r="C11" s="10" t="s">
        <v>46</v>
      </c>
      <c r="D11" s="10" t="str">
        <f>_xlfn.DISPIMG("ID_A14E2946BE574F0E96A04F2921017385",1)</f>
        <v>=DISPIMG("ID_A14E2946BE574F0E96A04F2921017385",1)</v>
      </c>
      <c r="E11" s="10" t="s">
        <v>47</v>
      </c>
      <c r="F11" s="10">
        <v>1</v>
      </c>
      <c r="G11" s="15"/>
      <c r="H11" s="16"/>
      <c r="I11" s="34"/>
      <c r="J11" s="34"/>
      <c r="K11" s="30" t="s">
        <v>24</v>
      </c>
      <c r="L11" s="10" t="s">
        <v>25</v>
      </c>
      <c r="M11" s="31" t="s">
        <v>43</v>
      </c>
      <c r="N11" s="31" t="s">
        <v>33</v>
      </c>
      <c r="O11" s="31" t="s">
        <v>44</v>
      </c>
    </row>
    <row r="12" s="1" customFormat="1" ht="49" customHeight="1" spans="1:15">
      <c r="A12" s="9">
        <v>7</v>
      </c>
      <c r="B12" s="10" t="s">
        <v>48</v>
      </c>
      <c r="C12" s="10" t="s">
        <v>49</v>
      </c>
      <c r="D12" s="10" t="s">
        <v>50</v>
      </c>
      <c r="E12" s="10" t="s">
        <v>51</v>
      </c>
      <c r="F12" s="10">
        <v>20</v>
      </c>
      <c r="G12" s="15"/>
      <c r="H12" s="16"/>
      <c r="I12" s="34"/>
      <c r="J12" s="34"/>
      <c r="K12" s="30" t="s">
        <v>24</v>
      </c>
      <c r="L12" s="10" t="s">
        <v>25</v>
      </c>
      <c r="M12" s="31" t="s">
        <v>43</v>
      </c>
      <c r="N12" s="31" t="s">
        <v>33</v>
      </c>
      <c r="O12" s="31" t="s">
        <v>44</v>
      </c>
    </row>
    <row r="13" s="1" customFormat="1" ht="49" customHeight="1" spans="1:15">
      <c r="A13" s="9">
        <v>8</v>
      </c>
      <c r="B13" s="10" t="s">
        <v>52</v>
      </c>
      <c r="C13" s="10" t="s">
        <v>53</v>
      </c>
      <c r="D13" s="10" t="str">
        <f>_xlfn.DISPIMG("ID_BF4759F4C0FB4BA292822C5E6419BCB2",1)</f>
        <v>=DISPIMG("ID_BF4759F4C0FB4BA292822C5E6419BCB2",1)</v>
      </c>
      <c r="E13" s="10" t="s">
        <v>54</v>
      </c>
      <c r="F13" s="10">
        <v>2</v>
      </c>
      <c r="G13" s="15"/>
      <c r="H13" s="16"/>
      <c r="I13" s="34"/>
      <c r="J13" s="34"/>
      <c r="K13" s="30" t="s">
        <v>24</v>
      </c>
      <c r="L13" s="10" t="s">
        <v>25</v>
      </c>
      <c r="M13" s="31" t="s">
        <v>43</v>
      </c>
      <c r="N13" s="31" t="s">
        <v>33</v>
      </c>
      <c r="O13" s="31" t="s">
        <v>44</v>
      </c>
    </row>
    <row r="14" s="1" customFormat="1" ht="49" customHeight="1" spans="1:15">
      <c r="A14" s="9">
        <v>9</v>
      </c>
      <c r="B14" s="10" t="s">
        <v>55</v>
      </c>
      <c r="C14" s="10" t="s">
        <v>56</v>
      </c>
      <c r="D14" s="10" t="str">
        <f>_xlfn.DISPIMG("ID_1EFDE90230384DA18877CA81E788A13C",1)</f>
        <v>=DISPIMG("ID_1EFDE90230384DA18877CA81E788A13C",1)</v>
      </c>
      <c r="E14" s="10" t="s">
        <v>31</v>
      </c>
      <c r="F14" s="10">
        <v>3</v>
      </c>
      <c r="G14" s="15"/>
      <c r="H14" s="16"/>
      <c r="I14" s="34"/>
      <c r="J14" s="34"/>
      <c r="K14" s="30" t="s">
        <v>24</v>
      </c>
      <c r="L14" s="10" t="s">
        <v>25</v>
      </c>
      <c r="M14" s="31" t="s">
        <v>43</v>
      </c>
      <c r="N14" s="31" t="s">
        <v>33</v>
      </c>
      <c r="O14" s="31" t="s">
        <v>44</v>
      </c>
    </row>
    <row r="15" s="1" customFormat="1" ht="49" customHeight="1" spans="1:15">
      <c r="A15" s="9">
        <v>10</v>
      </c>
      <c r="B15" s="10" t="s">
        <v>57</v>
      </c>
      <c r="C15" s="10" t="s">
        <v>58</v>
      </c>
      <c r="D15" s="10" t="str">
        <f>_xlfn.DISPIMG("ID_CE0D82116C9447ECB8C45F3FB8A88C4F",1)</f>
        <v>=DISPIMG("ID_CE0D82116C9447ECB8C45F3FB8A88C4F",1)</v>
      </c>
      <c r="E15" s="10" t="s">
        <v>59</v>
      </c>
      <c r="F15" s="10">
        <v>2</v>
      </c>
      <c r="G15" s="15"/>
      <c r="H15" s="16"/>
      <c r="I15" s="34"/>
      <c r="J15" s="34"/>
      <c r="K15" s="30" t="s">
        <v>24</v>
      </c>
      <c r="L15" s="10" t="s">
        <v>25</v>
      </c>
      <c r="M15" s="31" t="s">
        <v>43</v>
      </c>
      <c r="N15" s="31" t="s">
        <v>33</v>
      </c>
      <c r="O15" s="31" t="s">
        <v>44</v>
      </c>
    </row>
    <row r="16" s="1" customFormat="1" ht="49" customHeight="1" spans="1:15">
      <c r="A16" s="9">
        <v>11</v>
      </c>
      <c r="B16" s="10" t="s">
        <v>60</v>
      </c>
      <c r="C16" s="10">
        <v>7092</v>
      </c>
      <c r="D16" s="10" t="str">
        <f>_xlfn.DISPIMG("ID_4BD8D8DD060346C6A077337342EAE6EC",1)</f>
        <v>=DISPIMG("ID_4BD8D8DD060346C6A077337342EAE6EC",1)</v>
      </c>
      <c r="E16" s="10" t="s">
        <v>23</v>
      </c>
      <c r="F16" s="10">
        <v>5</v>
      </c>
      <c r="G16" s="15"/>
      <c r="H16" s="16"/>
      <c r="I16" s="34"/>
      <c r="J16" s="34"/>
      <c r="K16" s="30" t="s">
        <v>24</v>
      </c>
      <c r="L16" s="10" t="s">
        <v>25</v>
      </c>
      <c r="M16" s="31" t="s">
        <v>43</v>
      </c>
      <c r="N16" s="31" t="s">
        <v>33</v>
      </c>
      <c r="O16" s="31" t="s">
        <v>44</v>
      </c>
    </row>
    <row r="17" s="1" customFormat="1" ht="49" customHeight="1" spans="1:15">
      <c r="A17" s="9">
        <v>12</v>
      </c>
      <c r="B17" s="10" t="s">
        <v>61</v>
      </c>
      <c r="C17" s="10" t="s">
        <v>62</v>
      </c>
      <c r="D17" s="10" t="str">
        <f>_xlfn.DISPIMG("ID_A97FACFB06C84224A0816A9AA8CA1C37",1)</f>
        <v>=DISPIMG("ID_A97FACFB06C84224A0816A9AA8CA1C37",1)</v>
      </c>
      <c r="E17" s="10" t="s">
        <v>31</v>
      </c>
      <c r="F17" s="10">
        <v>2</v>
      </c>
      <c r="G17" s="15"/>
      <c r="H17" s="16"/>
      <c r="I17" s="34"/>
      <c r="J17" s="34"/>
      <c r="K17" s="30" t="s">
        <v>24</v>
      </c>
      <c r="L17" s="10" t="s">
        <v>25</v>
      </c>
      <c r="M17" s="31" t="s">
        <v>43</v>
      </c>
      <c r="N17" s="31" t="s">
        <v>33</v>
      </c>
      <c r="O17" s="31" t="s">
        <v>44</v>
      </c>
    </row>
    <row r="18" s="1" customFormat="1" ht="49" customHeight="1" spans="1:15">
      <c r="A18" s="9">
        <v>13</v>
      </c>
      <c r="B18" s="10" t="s">
        <v>63</v>
      </c>
      <c r="C18" s="10" t="s">
        <v>64</v>
      </c>
      <c r="D18" s="10" t="str">
        <f>_xlfn.DISPIMG("ID_C82C5503D40C478A9B8C5DB9B2EDED4F",1)</f>
        <v>=DISPIMG("ID_C82C5503D40C478A9B8C5DB9B2EDED4F",1)</v>
      </c>
      <c r="E18" s="10" t="s">
        <v>31</v>
      </c>
      <c r="F18" s="10">
        <v>2</v>
      </c>
      <c r="G18" s="15"/>
      <c r="H18" s="16"/>
      <c r="I18" s="34"/>
      <c r="J18" s="34"/>
      <c r="K18" s="30" t="s">
        <v>24</v>
      </c>
      <c r="L18" s="10" t="s">
        <v>25</v>
      </c>
      <c r="M18" s="31" t="s">
        <v>43</v>
      </c>
      <c r="N18" s="31" t="s">
        <v>33</v>
      </c>
      <c r="O18" s="31" t="s">
        <v>44</v>
      </c>
    </row>
    <row r="19" s="1" customFormat="1" ht="49" customHeight="1" spans="1:15">
      <c r="A19" s="9">
        <v>14</v>
      </c>
      <c r="B19" s="10" t="s">
        <v>65</v>
      </c>
      <c r="C19" s="10" t="s">
        <v>66</v>
      </c>
      <c r="D19" s="10" t="str">
        <f>_xlfn.DISPIMG("ID_3A0509FEE12D4E19A241FAB19F61DCC1",1)</f>
        <v>=DISPIMG("ID_3A0509FEE12D4E19A241FAB19F61DCC1",1)</v>
      </c>
      <c r="E19" s="10" t="s">
        <v>67</v>
      </c>
      <c r="F19" s="10">
        <v>5</v>
      </c>
      <c r="G19" s="15"/>
      <c r="H19" s="16"/>
      <c r="I19" s="34"/>
      <c r="J19" s="34"/>
      <c r="K19" s="30" t="s">
        <v>24</v>
      </c>
      <c r="L19" s="10" t="s">
        <v>25</v>
      </c>
      <c r="M19" s="31" t="s">
        <v>43</v>
      </c>
      <c r="N19" s="31" t="s">
        <v>33</v>
      </c>
      <c r="O19" s="31" t="s">
        <v>44</v>
      </c>
    </row>
    <row r="20" s="1" customFormat="1" ht="49" customHeight="1" spans="1:15">
      <c r="A20" s="9">
        <v>15</v>
      </c>
      <c r="B20" s="10" t="s">
        <v>68</v>
      </c>
      <c r="C20" s="10" t="s">
        <v>69</v>
      </c>
      <c r="D20" s="10" t="str">
        <f>_xlfn.DISPIMG("ID_88D669ECA1354411B818EB80EA8A976E",1)</f>
        <v>=DISPIMG("ID_88D669ECA1354411B818EB80EA8A976E",1)</v>
      </c>
      <c r="E20" s="10" t="s">
        <v>59</v>
      </c>
      <c r="F20" s="10">
        <v>5</v>
      </c>
      <c r="G20" s="15"/>
      <c r="H20" s="16"/>
      <c r="I20" s="34"/>
      <c r="J20" s="34"/>
      <c r="K20" s="30" t="s">
        <v>24</v>
      </c>
      <c r="L20" s="10" t="s">
        <v>25</v>
      </c>
      <c r="M20" s="31" t="s">
        <v>43</v>
      </c>
      <c r="N20" s="31" t="s">
        <v>33</v>
      </c>
      <c r="O20" s="31" t="s">
        <v>44</v>
      </c>
    </row>
    <row r="21" s="1" customFormat="1" ht="49" customHeight="1" spans="1:15">
      <c r="A21" s="9">
        <v>16</v>
      </c>
      <c r="B21" s="10" t="s">
        <v>70</v>
      </c>
      <c r="C21" s="10" t="s">
        <v>71</v>
      </c>
      <c r="D21" s="10" t="str">
        <f>_xlfn.DISPIMG("ID_D6E238D89454475AA9F519C53E022C52",1)</f>
        <v>=DISPIMG("ID_D6E238D89454475AA9F519C53E022C52",1)</v>
      </c>
      <c r="E21" s="10" t="s">
        <v>42</v>
      </c>
      <c r="F21" s="10">
        <v>2</v>
      </c>
      <c r="G21" s="15"/>
      <c r="H21" s="16"/>
      <c r="I21" s="34"/>
      <c r="J21" s="34"/>
      <c r="K21" s="30" t="s">
        <v>24</v>
      </c>
      <c r="L21" s="10" t="s">
        <v>25</v>
      </c>
      <c r="M21" s="31" t="s">
        <v>43</v>
      </c>
      <c r="N21" s="31" t="s">
        <v>33</v>
      </c>
      <c r="O21" s="31" t="s">
        <v>44</v>
      </c>
    </row>
    <row r="22" s="1" customFormat="1" ht="49" customHeight="1" spans="1:15">
      <c r="A22" s="9">
        <v>17</v>
      </c>
      <c r="B22" s="10" t="s">
        <v>72</v>
      </c>
      <c r="C22" s="10" t="s">
        <v>73</v>
      </c>
      <c r="D22" s="10" t="str">
        <f>_xlfn.DISPIMG("ID_5EA3613EA6FE4950AA0F7E85B12C3992",1)</f>
        <v>=DISPIMG("ID_5EA3613EA6FE4950AA0F7E85B12C3992",1)</v>
      </c>
      <c r="E22" s="10" t="s">
        <v>51</v>
      </c>
      <c r="F22" s="10">
        <v>5</v>
      </c>
      <c r="G22" s="15"/>
      <c r="H22" s="16"/>
      <c r="I22" s="34"/>
      <c r="J22" s="34"/>
      <c r="K22" s="30" t="s">
        <v>24</v>
      </c>
      <c r="L22" s="10" t="s">
        <v>25</v>
      </c>
      <c r="M22" s="31" t="s">
        <v>43</v>
      </c>
      <c r="N22" s="31" t="s">
        <v>33</v>
      </c>
      <c r="O22" s="31" t="s">
        <v>44</v>
      </c>
    </row>
    <row r="23" s="1" customFormat="1" ht="49" customHeight="1" spans="1:15">
      <c r="A23" s="9">
        <v>18</v>
      </c>
      <c r="B23" s="10" t="s">
        <v>74</v>
      </c>
      <c r="C23" s="10" t="s">
        <v>75</v>
      </c>
      <c r="D23" s="10" t="str">
        <f>_xlfn.DISPIMG("ID_90A8EB3A09614FD99B313F36C409F6AE",1)</f>
        <v>=DISPIMG("ID_90A8EB3A09614FD99B313F36C409F6AE",1)</v>
      </c>
      <c r="E23" s="10" t="s">
        <v>42</v>
      </c>
      <c r="F23" s="10">
        <v>4</v>
      </c>
      <c r="G23" s="15"/>
      <c r="H23" s="16"/>
      <c r="I23" s="34"/>
      <c r="J23" s="34"/>
      <c r="K23" s="30" t="s">
        <v>24</v>
      </c>
      <c r="L23" s="10" t="s">
        <v>25</v>
      </c>
      <c r="M23" s="31" t="s">
        <v>43</v>
      </c>
      <c r="N23" s="31" t="s">
        <v>33</v>
      </c>
      <c r="O23" s="31" t="s">
        <v>44</v>
      </c>
    </row>
    <row r="24" s="1" customFormat="1" ht="49" customHeight="1" spans="1:15">
      <c r="A24" s="9">
        <v>19</v>
      </c>
      <c r="B24" s="10" t="s">
        <v>76</v>
      </c>
      <c r="C24" s="10" t="s">
        <v>77</v>
      </c>
      <c r="D24" s="10" t="str">
        <f>_xlfn.DISPIMG("ID_5BDE1A3B3A8D431286F39F07D3309EF2",1)</f>
        <v>=DISPIMG("ID_5BDE1A3B3A8D431286F39F07D3309EF2",1)</v>
      </c>
      <c r="E24" s="10" t="s">
        <v>42</v>
      </c>
      <c r="F24" s="10">
        <v>1</v>
      </c>
      <c r="G24" s="15"/>
      <c r="H24" s="16"/>
      <c r="I24" s="34"/>
      <c r="J24" s="34"/>
      <c r="K24" s="30" t="s">
        <v>24</v>
      </c>
      <c r="L24" s="10" t="s">
        <v>25</v>
      </c>
      <c r="M24" s="31" t="s">
        <v>43</v>
      </c>
      <c r="N24" s="31" t="s">
        <v>33</v>
      </c>
      <c r="O24" s="31" t="s">
        <v>44</v>
      </c>
    </row>
    <row r="25" s="1" customFormat="1" ht="49" customHeight="1" spans="1:15">
      <c r="A25" s="9">
        <v>20</v>
      </c>
      <c r="B25" s="10" t="s">
        <v>78</v>
      </c>
      <c r="C25" s="10" t="s">
        <v>79</v>
      </c>
      <c r="D25" s="10" t="str">
        <f>_xlfn.DISPIMG("ID_5EDD8699EC954C4783C005814FAE0674",1)</f>
        <v>=DISPIMG("ID_5EDD8699EC954C4783C005814FAE0674",1)</v>
      </c>
      <c r="E25" s="10" t="s">
        <v>31</v>
      </c>
      <c r="F25" s="10">
        <v>1</v>
      </c>
      <c r="G25" s="15"/>
      <c r="H25" s="16"/>
      <c r="I25" s="34"/>
      <c r="J25" s="34"/>
      <c r="K25" s="30" t="s">
        <v>24</v>
      </c>
      <c r="L25" s="10" t="s">
        <v>25</v>
      </c>
      <c r="M25" s="31" t="s">
        <v>43</v>
      </c>
      <c r="N25" s="31" t="s">
        <v>33</v>
      </c>
      <c r="O25" s="31" t="s">
        <v>44</v>
      </c>
    </row>
    <row r="26" s="1" customFormat="1" ht="49" customHeight="1" spans="1:15">
      <c r="A26" s="9">
        <v>21</v>
      </c>
      <c r="B26" s="10" t="s">
        <v>78</v>
      </c>
      <c r="C26" s="10" t="s">
        <v>80</v>
      </c>
      <c r="D26" s="10" t="str">
        <f>_xlfn.DISPIMG("ID_7BA5524E7A12426DA333453C22D89D6B",1)</f>
        <v>=DISPIMG("ID_7BA5524E7A12426DA333453C22D89D6B",1)</v>
      </c>
      <c r="E26" s="10" t="s">
        <v>31</v>
      </c>
      <c r="F26" s="10">
        <v>3</v>
      </c>
      <c r="G26" s="15"/>
      <c r="H26" s="16"/>
      <c r="I26" s="34"/>
      <c r="J26" s="34"/>
      <c r="K26" s="30" t="s">
        <v>24</v>
      </c>
      <c r="L26" s="10" t="s">
        <v>25</v>
      </c>
      <c r="M26" s="31" t="s">
        <v>43</v>
      </c>
      <c r="N26" s="31" t="s">
        <v>33</v>
      </c>
      <c r="O26" s="31" t="s">
        <v>44</v>
      </c>
    </row>
    <row r="27" s="1" customFormat="1" ht="49" customHeight="1" spans="1:15">
      <c r="A27" s="9">
        <v>22</v>
      </c>
      <c r="B27" s="10" t="s">
        <v>81</v>
      </c>
      <c r="C27" s="10" t="s">
        <v>82</v>
      </c>
      <c r="D27" s="10" t="str">
        <f>_xlfn.DISPIMG("ID_A164E4928B7341DBA229F3CC60D9CF70",1)</f>
        <v>=DISPIMG("ID_A164E4928B7341DBA229F3CC60D9CF70",1)</v>
      </c>
      <c r="E27" s="10" t="s">
        <v>42</v>
      </c>
      <c r="F27" s="10">
        <v>10</v>
      </c>
      <c r="G27" s="15"/>
      <c r="H27" s="16"/>
      <c r="I27" s="34"/>
      <c r="J27" s="34"/>
      <c r="K27" s="30" t="s">
        <v>24</v>
      </c>
      <c r="L27" s="10" t="s">
        <v>25</v>
      </c>
      <c r="M27" s="31" t="s">
        <v>43</v>
      </c>
      <c r="N27" s="31" t="s">
        <v>33</v>
      </c>
      <c r="O27" s="31" t="s">
        <v>44</v>
      </c>
    </row>
    <row r="28" s="1" customFormat="1" ht="49" customHeight="1" spans="1:15">
      <c r="A28" s="9">
        <v>23</v>
      </c>
      <c r="B28" s="10" t="s">
        <v>83</v>
      </c>
      <c r="C28" s="10" t="s">
        <v>84</v>
      </c>
      <c r="D28" s="10" t="str">
        <f>_xlfn.DISPIMG("ID_89BF9BCC41BC441581627C3788C3AD31",1)</f>
        <v>=DISPIMG("ID_89BF9BCC41BC441581627C3788C3AD31",1)</v>
      </c>
      <c r="E28" s="10" t="s">
        <v>42</v>
      </c>
      <c r="F28" s="10">
        <v>20</v>
      </c>
      <c r="G28" s="15"/>
      <c r="H28" s="16"/>
      <c r="I28" s="34"/>
      <c r="J28" s="34"/>
      <c r="K28" s="30" t="s">
        <v>24</v>
      </c>
      <c r="L28" s="10" t="s">
        <v>25</v>
      </c>
      <c r="M28" s="31" t="s">
        <v>43</v>
      </c>
      <c r="N28" s="31" t="s">
        <v>33</v>
      </c>
      <c r="O28" s="31" t="s">
        <v>44</v>
      </c>
    </row>
    <row r="29" s="1" customFormat="1" ht="49" customHeight="1" spans="1:15">
      <c r="A29" s="9">
        <v>24</v>
      </c>
      <c r="B29" s="10" t="s">
        <v>85</v>
      </c>
      <c r="C29" s="10" t="s">
        <v>86</v>
      </c>
      <c r="D29" s="10" t="str">
        <f>_xlfn.DISPIMG("ID_68ED514C430A46B0839A046C625BBBF0",1)</f>
        <v>=DISPIMG("ID_68ED514C430A46B0839A046C625BBBF0",1)</v>
      </c>
      <c r="E29" s="10" t="s">
        <v>67</v>
      </c>
      <c r="F29" s="10">
        <v>5</v>
      </c>
      <c r="G29" s="15"/>
      <c r="H29" s="16"/>
      <c r="I29" s="34"/>
      <c r="J29" s="34"/>
      <c r="K29" s="30" t="s">
        <v>24</v>
      </c>
      <c r="L29" s="10" t="s">
        <v>25</v>
      </c>
      <c r="M29" s="31" t="s">
        <v>43</v>
      </c>
      <c r="N29" s="31" t="s">
        <v>33</v>
      </c>
      <c r="O29" s="31" t="s">
        <v>44</v>
      </c>
    </row>
    <row r="30" s="1" customFormat="1" ht="49" customHeight="1" spans="1:15">
      <c r="A30" s="9">
        <v>25</v>
      </c>
      <c r="B30" s="10" t="s">
        <v>87</v>
      </c>
      <c r="C30" s="10" t="s">
        <v>88</v>
      </c>
      <c r="D30" s="10" t="str">
        <f>_xlfn.DISPIMG("ID_1EC063D0B478420193512078DC24278E",1)</f>
        <v>=DISPIMG("ID_1EC063D0B478420193512078DC24278E",1)</v>
      </c>
      <c r="E30" s="10" t="s">
        <v>42</v>
      </c>
      <c r="F30" s="10">
        <v>4</v>
      </c>
      <c r="G30" s="15"/>
      <c r="H30" s="16"/>
      <c r="I30" s="34"/>
      <c r="J30" s="34"/>
      <c r="K30" s="30" t="s">
        <v>24</v>
      </c>
      <c r="L30" s="10" t="s">
        <v>25</v>
      </c>
      <c r="M30" s="31" t="s">
        <v>43</v>
      </c>
      <c r="N30" s="31" t="s">
        <v>33</v>
      </c>
      <c r="O30" s="31" t="s">
        <v>44</v>
      </c>
    </row>
    <row r="31" s="1" customFormat="1" ht="49" customHeight="1" spans="1:15">
      <c r="A31" s="9">
        <v>26</v>
      </c>
      <c r="B31" s="10" t="s">
        <v>89</v>
      </c>
      <c r="C31" s="10" t="s">
        <v>90</v>
      </c>
      <c r="D31" s="10" t="str">
        <f>_xlfn.DISPIMG("ID_D74C7CDD976F46B1A7488BE2AC8B193C",1)</f>
        <v>=DISPIMG("ID_D74C7CDD976F46B1A7488BE2AC8B193C",1)</v>
      </c>
      <c r="E31" s="10" t="s">
        <v>31</v>
      </c>
      <c r="F31" s="10">
        <v>15</v>
      </c>
      <c r="G31" s="15"/>
      <c r="H31" s="16"/>
      <c r="I31" s="34"/>
      <c r="J31" s="34"/>
      <c r="K31" s="30" t="s">
        <v>24</v>
      </c>
      <c r="L31" s="10" t="s">
        <v>25</v>
      </c>
      <c r="M31" s="31" t="s">
        <v>43</v>
      </c>
      <c r="N31" s="31" t="s">
        <v>33</v>
      </c>
      <c r="O31" s="31" t="s">
        <v>44</v>
      </c>
    </row>
    <row r="32" s="1" customFormat="1" ht="49" customHeight="1" spans="1:15">
      <c r="A32" s="9">
        <v>27</v>
      </c>
      <c r="B32" s="10" t="s">
        <v>91</v>
      </c>
      <c r="C32" s="10" t="s">
        <v>92</v>
      </c>
      <c r="D32" s="10" t="str">
        <f>_xlfn.DISPIMG("ID_3CD24A7704E94EF2918F93F4E7C60611",1)</f>
        <v>=DISPIMG("ID_3CD24A7704E94EF2918F93F4E7C60611",1)</v>
      </c>
      <c r="E32" s="10" t="s">
        <v>42</v>
      </c>
      <c r="F32" s="10">
        <v>10</v>
      </c>
      <c r="G32" s="15"/>
      <c r="H32" s="16"/>
      <c r="I32" s="34"/>
      <c r="J32" s="34"/>
      <c r="K32" s="30" t="s">
        <v>24</v>
      </c>
      <c r="L32" s="10" t="s">
        <v>25</v>
      </c>
      <c r="M32" s="31" t="s">
        <v>43</v>
      </c>
      <c r="N32" s="31" t="s">
        <v>33</v>
      </c>
      <c r="O32" s="31" t="s">
        <v>44</v>
      </c>
    </row>
    <row r="33" s="1" customFormat="1" ht="49" customHeight="1" spans="1:15">
      <c r="A33" s="9">
        <v>28</v>
      </c>
      <c r="B33" s="10" t="s">
        <v>93</v>
      </c>
      <c r="C33" s="10" t="s">
        <v>94</v>
      </c>
      <c r="D33" s="17" t="str">
        <f>_xlfn.DISPIMG("ID_DBCCB166EC5E4C1499D0D923C582DEDC",1)</f>
        <v>=DISPIMG("ID_DBCCB166EC5E4C1499D0D923C582DEDC",1)</v>
      </c>
      <c r="E33" s="10" t="s">
        <v>31</v>
      </c>
      <c r="F33" s="10">
        <v>1</v>
      </c>
      <c r="G33" s="15"/>
      <c r="H33" s="16"/>
      <c r="I33" s="34"/>
      <c r="J33" s="34"/>
      <c r="K33" s="30" t="s">
        <v>24</v>
      </c>
      <c r="L33" s="10" t="s">
        <v>25</v>
      </c>
      <c r="M33" s="31" t="s">
        <v>43</v>
      </c>
      <c r="N33" s="31" t="s">
        <v>33</v>
      </c>
      <c r="O33" s="31" t="s">
        <v>44</v>
      </c>
    </row>
    <row r="34" s="1" customFormat="1" ht="49" customHeight="1" spans="1:15">
      <c r="A34" s="9">
        <v>29</v>
      </c>
      <c r="B34" s="10" t="s">
        <v>95</v>
      </c>
      <c r="C34" s="10" t="s">
        <v>96</v>
      </c>
      <c r="D34" s="10" t="str">
        <f>_xlfn.DISPIMG("ID_6F62EAF29832434D9FEDFF5DFB75F99D",1)</f>
        <v>=DISPIMG("ID_6F62EAF29832434D9FEDFF5DFB75F99D",1)</v>
      </c>
      <c r="E34" s="10" t="s">
        <v>97</v>
      </c>
      <c r="F34" s="10">
        <v>1</v>
      </c>
      <c r="G34" s="15"/>
      <c r="H34" s="16"/>
      <c r="I34" s="34"/>
      <c r="J34" s="34"/>
      <c r="K34" s="30" t="s">
        <v>24</v>
      </c>
      <c r="L34" s="10" t="s">
        <v>25</v>
      </c>
      <c r="M34" s="31" t="s">
        <v>43</v>
      </c>
      <c r="N34" s="31" t="s">
        <v>33</v>
      </c>
      <c r="O34" s="31" t="s">
        <v>44</v>
      </c>
    </row>
    <row r="35" s="1" customFormat="1" ht="49" customHeight="1" spans="1:15">
      <c r="A35" s="9">
        <v>30</v>
      </c>
      <c r="B35" s="10" t="s">
        <v>95</v>
      </c>
      <c r="C35" s="10" t="s">
        <v>98</v>
      </c>
      <c r="D35" s="10" t="str">
        <f>_xlfn.DISPIMG("ID_A47AE5636126490CA58E0F4EE786BBA8",1)</f>
        <v>=DISPIMG("ID_A47AE5636126490CA58E0F4EE786BBA8",1)</v>
      </c>
      <c r="E35" s="10" t="s">
        <v>42</v>
      </c>
      <c r="F35" s="10">
        <v>3</v>
      </c>
      <c r="G35" s="15"/>
      <c r="H35" s="16"/>
      <c r="I35" s="34"/>
      <c r="J35" s="34"/>
      <c r="K35" s="30" t="s">
        <v>24</v>
      </c>
      <c r="L35" s="10" t="s">
        <v>25</v>
      </c>
      <c r="M35" s="31" t="s">
        <v>43</v>
      </c>
      <c r="N35" s="31" t="s">
        <v>33</v>
      </c>
      <c r="O35" s="31" t="s">
        <v>44</v>
      </c>
    </row>
    <row r="36" s="1" customFormat="1" ht="49" customHeight="1" spans="1:15">
      <c r="A36" s="9">
        <v>31</v>
      </c>
      <c r="B36" s="18" t="s">
        <v>99</v>
      </c>
      <c r="C36" s="19" t="s">
        <v>99</v>
      </c>
      <c r="D36" s="13" t="str">
        <f>_xlfn.DISPIMG("ID_CA01BBA59D1341FDAAF254BF95B56360",1)</f>
        <v>=DISPIMG("ID_CA01BBA59D1341FDAAF254BF95B56360",1)</v>
      </c>
      <c r="E36" s="19" t="s">
        <v>100</v>
      </c>
      <c r="F36" s="10">
        <v>2</v>
      </c>
      <c r="G36" s="15"/>
      <c r="H36" s="16"/>
      <c r="I36" s="34"/>
      <c r="J36" s="34"/>
      <c r="K36" s="30" t="s">
        <v>24</v>
      </c>
      <c r="L36" s="10" t="s">
        <v>25</v>
      </c>
      <c r="M36" s="35" t="s">
        <v>32</v>
      </c>
      <c r="N36" s="36" t="s">
        <v>101</v>
      </c>
      <c r="O36" s="37" t="s">
        <v>102</v>
      </c>
    </row>
    <row r="37" s="1" customFormat="1" ht="49" customHeight="1" spans="1:15">
      <c r="A37" s="9">
        <v>32</v>
      </c>
      <c r="B37" s="20" t="s">
        <v>103</v>
      </c>
      <c r="C37" s="19" t="s">
        <v>104</v>
      </c>
      <c r="D37" s="13"/>
      <c r="E37" s="19" t="s">
        <v>31</v>
      </c>
      <c r="F37" s="10">
        <v>1</v>
      </c>
      <c r="G37" s="15"/>
      <c r="H37" s="16"/>
      <c r="I37" s="34"/>
      <c r="J37" s="34"/>
      <c r="K37" s="30" t="s">
        <v>24</v>
      </c>
      <c r="L37" s="10" t="s">
        <v>25</v>
      </c>
      <c r="M37" s="38" t="s">
        <v>43</v>
      </c>
      <c r="N37" s="39" t="s">
        <v>27</v>
      </c>
      <c r="O37" s="40" t="s">
        <v>102</v>
      </c>
    </row>
    <row r="38" s="1" customFormat="1" ht="49" customHeight="1" spans="1:15">
      <c r="A38" s="15" t="s">
        <v>105</v>
      </c>
      <c r="B38" s="15"/>
      <c r="C38" s="15"/>
      <c r="D38" s="15"/>
      <c r="E38" s="15"/>
      <c r="F38" s="15"/>
      <c r="G38" s="15"/>
      <c r="H38" s="16"/>
      <c r="I38" s="34"/>
      <c r="J38" s="34"/>
      <c r="K38" s="34"/>
      <c r="L38" s="34"/>
      <c r="M38" s="41"/>
      <c r="N38" s="34"/>
      <c r="O38" s="34"/>
    </row>
    <row r="39" s="1" customFormat="1" ht="24.95" customHeight="1" spans="1:15">
      <c r="A39" s="21" t="s">
        <v>106</v>
      </c>
      <c r="B39" s="22"/>
      <c r="C39" s="22"/>
      <c r="D39" s="22"/>
      <c r="E39" s="22"/>
      <c r="F39" s="22"/>
      <c r="G39" s="22"/>
      <c r="H39" s="22"/>
      <c r="I39" s="22"/>
      <c r="J39" s="22"/>
      <c r="K39" s="22"/>
      <c r="L39" s="22"/>
      <c r="M39" s="22"/>
      <c r="N39" s="22"/>
      <c r="O39" s="42"/>
    </row>
    <row r="40" s="1" customFormat="1" ht="145" customHeight="1" spans="1:15">
      <c r="A40" s="23"/>
      <c r="B40" s="24"/>
      <c r="C40" s="24"/>
      <c r="D40" s="24"/>
      <c r="E40" s="24"/>
      <c r="F40" s="24"/>
      <c r="G40" s="24"/>
      <c r="H40" s="24"/>
      <c r="I40" s="24"/>
      <c r="J40" s="24"/>
      <c r="K40" s="24"/>
      <c r="L40" s="24"/>
      <c r="M40" s="24"/>
      <c r="N40" s="24"/>
      <c r="O40" s="43"/>
    </row>
    <row r="41" ht="39" customHeight="1" spans="1:15">
      <c r="A41" s="25"/>
      <c r="B41" s="26"/>
      <c r="C41" s="26"/>
      <c r="D41" s="26"/>
      <c r="E41" s="26"/>
      <c r="F41" s="26"/>
      <c r="G41" s="26"/>
      <c r="H41" s="26"/>
      <c r="I41" s="26"/>
      <c r="J41" s="26"/>
      <c r="K41" s="26"/>
      <c r="L41" s="26"/>
      <c r="M41" s="26"/>
      <c r="N41" s="25"/>
      <c r="O41" s="26"/>
    </row>
  </sheetData>
  <mergeCells count="21">
    <mergeCell ref="A1:O1"/>
    <mergeCell ref="A2:E2"/>
    <mergeCell ref="F2:J2"/>
    <mergeCell ref="M2:O2"/>
    <mergeCell ref="A3:O3"/>
    <mergeCell ref="I4:J4"/>
    <mergeCell ref="A38:G38"/>
    <mergeCell ref="A41:O41"/>
    <mergeCell ref="A4:A5"/>
    <mergeCell ref="B4:B5"/>
    <mergeCell ref="D4:D5"/>
    <mergeCell ref="E4:E5"/>
    <mergeCell ref="F4:F5"/>
    <mergeCell ref="G4:G5"/>
    <mergeCell ref="H4:H5"/>
    <mergeCell ref="K4:K5"/>
    <mergeCell ref="L4:L5"/>
    <mergeCell ref="M4:M5"/>
    <mergeCell ref="N4:N5"/>
    <mergeCell ref="O4:O5"/>
    <mergeCell ref="A39:O40"/>
  </mergeCells>
  <printOptions horizontalCentered="1"/>
  <pageMargins left="0.751388888888889" right="0.751388888888889" top="1" bottom="1" header="0.5" footer="0.5"/>
  <pageSetup paperSize="9" scale="66" orientation="landscape" horizontalDpi="6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 (2)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尚菲</dc:creator>
  <cp:lastModifiedBy>南望山</cp:lastModifiedBy>
  <dcterms:created xsi:type="dcterms:W3CDTF">2020-02-20T10:08:00Z</dcterms:created>
  <cp:lastPrinted>2021-03-13T01:39:00Z</cp:lastPrinted>
  <dcterms:modified xsi:type="dcterms:W3CDTF">2023-07-04T11:24:52Z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2052-11.1.0.14309</vt:lpwstr>
  </property>
  <property fmtid="{D5CDD505-2E9C-101B-9397-08002B2CF9AE}" pid="3" name="ICV">
    <vt:lpwstr>2016CBDA9A8A4424AD6D53612A7369F5</vt:lpwstr>
  </property>
  <property fmtid="{D5CDD505-2E9C-101B-9397-08002B2CF9AE}" pid="4" name="KSOReadingLayout">
    <vt:bool>true</vt:bool>
  </property>
</Properties>
</file>